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Michalok\Asfalt 2019\"/>
    </mc:Choice>
  </mc:AlternateContent>
  <bookViews>
    <workbookView xWindow="0" yWindow="0" windowWidth="23220" windowHeight="11265"/>
  </bookViews>
  <sheets>
    <sheet name="Rekapitulácia" sheetId="1" r:id="rId1"/>
    <sheet name="Krycí list stavby" sheetId="2" r:id="rId2"/>
    <sheet name="Kryci_list 14348" sheetId="3" r:id="rId3"/>
    <sheet name="Rekap 14348" sheetId="4" r:id="rId4"/>
    <sheet name="SO 14348" sheetId="5" r:id="rId5"/>
  </sheets>
  <definedNames>
    <definedName name="_xlnm.Print_Titles" localSheetId="3">'Rekap 14348'!$9:$9</definedName>
    <definedName name="_xlnm.Print_Titles" localSheetId="4">'SO 14348'!$8:$8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E16" i="2"/>
  <c r="F8" i="1"/>
  <c r="J16" i="2" s="1"/>
  <c r="J20" i="2" s="1"/>
  <c r="D8" i="1"/>
  <c r="J18" i="2" s="1"/>
  <c r="E7" i="1"/>
  <c r="E8" i="1" s="1"/>
  <c r="J17" i="2" s="1"/>
  <c r="J17" i="3"/>
  <c r="K7" i="1"/>
  <c r="I30" i="3"/>
  <c r="J30" i="3" s="1"/>
  <c r="Z22" i="5"/>
  <c r="E12" i="4"/>
  <c r="V19" i="5"/>
  <c r="V21" i="5" s="1"/>
  <c r="F13" i="4" s="1"/>
  <c r="S19" i="5"/>
  <c r="F12" i="4" s="1"/>
  <c r="M19" i="5"/>
  <c r="C12" i="4" s="1"/>
  <c r="K18" i="5"/>
  <c r="J18" i="5"/>
  <c r="L18" i="5"/>
  <c r="L19" i="5" s="1"/>
  <c r="B12" i="4" s="1"/>
  <c r="I18" i="5"/>
  <c r="I19" i="5" s="1"/>
  <c r="D12" i="4" s="1"/>
  <c r="P15" i="5"/>
  <c r="E11" i="4" s="1"/>
  <c r="H15" i="5"/>
  <c r="M15" i="5"/>
  <c r="M21" i="5" s="1"/>
  <c r="C13" i="4" s="1"/>
  <c r="E16" i="3" s="1"/>
  <c r="K14" i="5"/>
  <c r="J14" i="5"/>
  <c r="L14" i="5"/>
  <c r="I14" i="5"/>
  <c r="K13" i="5"/>
  <c r="J13" i="5"/>
  <c r="S13" i="5"/>
  <c r="L13" i="5"/>
  <c r="I13" i="5"/>
  <c r="K12" i="5"/>
  <c r="J12" i="5"/>
  <c r="S12" i="5"/>
  <c r="L12" i="5"/>
  <c r="I12" i="5"/>
  <c r="K11" i="5"/>
  <c r="K22" i="5" s="1"/>
  <c r="J11" i="5"/>
  <c r="S11" i="5"/>
  <c r="L11" i="5"/>
  <c r="I11" i="5"/>
  <c r="J20" i="3"/>
  <c r="L15" i="5" l="1"/>
  <c r="B11" i="4" s="1"/>
  <c r="S15" i="5"/>
  <c r="F11" i="4" s="1"/>
  <c r="C11" i="4"/>
  <c r="L21" i="5"/>
  <c r="B13" i="4" s="1"/>
  <c r="D16" i="3" s="1"/>
  <c r="D16" i="2" s="1"/>
  <c r="S21" i="5"/>
  <c r="E13" i="4" s="1"/>
  <c r="H22" i="5"/>
  <c r="M22" i="5"/>
  <c r="C15" i="4" s="1"/>
  <c r="V22" i="5"/>
  <c r="F15" i="4" s="1"/>
  <c r="I15" i="5"/>
  <c r="D11" i="4" s="1"/>
  <c r="H21" i="5"/>
  <c r="I21" i="5" l="1"/>
  <c r="D13" i="4" s="1"/>
  <c r="F16" i="3" s="1"/>
  <c r="F16" i="2" s="1"/>
  <c r="F20" i="2" s="1"/>
  <c r="S22" i="5"/>
  <c r="E15" i="4" s="1"/>
  <c r="L22" i="5"/>
  <c r="B15" i="4" s="1"/>
  <c r="F22" i="3"/>
  <c r="F22" i="2" s="1"/>
  <c r="F24" i="3"/>
  <c r="F24" i="2" s="1"/>
  <c r="F20" i="3" l="1"/>
  <c r="J23" i="3"/>
  <c r="J23" i="2" s="1"/>
  <c r="F23" i="3"/>
  <c r="F23" i="2" s="1"/>
  <c r="J22" i="3"/>
  <c r="J24" i="3"/>
  <c r="J24" i="2" s="1"/>
  <c r="I22" i="5"/>
  <c r="D15" i="4" l="1"/>
  <c r="B7" i="1"/>
  <c r="J26" i="3"/>
  <c r="J22" i="2"/>
  <c r="J26" i="2" s="1"/>
  <c r="J28" i="2" s="1"/>
  <c r="J28" i="3" l="1"/>
  <c r="I29" i="3" s="1"/>
  <c r="J29" i="3" s="1"/>
  <c r="J31" i="3" s="1"/>
  <c r="C7" i="1"/>
  <c r="C8" i="1" s="1"/>
  <c r="G7" i="1"/>
  <c r="G8" i="1" s="1"/>
  <c r="B9" i="1" s="1"/>
  <c r="B8" i="1"/>
  <c r="B10" i="1" l="1"/>
  <c r="G9" i="1"/>
  <c r="I29" i="2"/>
  <c r="J29" i="2" s="1"/>
  <c r="I30" i="2" l="1"/>
  <c r="J30" i="2" s="1"/>
  <c r="J31" i="2" s="1"/>
  <c r="G10" i="1"/>
  <c r="G11" i="1"/>
</calcChain>
</file>

<file path=xl/sharedStrings.xml><?xml version="1.0" encoding="utf-8"?>
<sst xmlns="http://schemas.openxmlformats.org/spreadsheetml/2006/main" count="198" uniqueCount="100">
  <si>
    <t>Rekapitulácia rozpočtu</t>
  </si>
  <si>
    <t>Stavba Rekonštrukcia prístupovej komunikácie ku Kultúrnemu domu a k budove Obecného úradu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</si>
  <si>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</si>
  <si>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</si>
  <si>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</si>
  <si>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</si>
  <si>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</si>
  <si>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</si>
  <si>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</si>
  <si>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</si>
  <si>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</si>
  <si>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</si>
  <si>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</si>
  <si>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</si>
  <si>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</si>
  <si>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</si>
  <si>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</si>
  <si>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</si>
  <si>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</si>
  <si>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</si>
  <si>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08.10.2019</t>
  </si>
  <si>
    <t>Odberateľ: Obec Michalok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</si>
  <si>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</si>
  <si>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</si>
  <si>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</si>
  <si>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</si>
  <si>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</si>
  <si>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</si>
  <si>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</si>
  <si>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</si>
  <si>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</si>
  <si>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</si>
  <si>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</si>
  <si>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</si>
  <si>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</si>
  <si>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</si>
  <si>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</si>
  <si>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</si>
  <si>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</si>
  <si>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</si>
  <si>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</si>
  <si>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</si>
  <si>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</si>
  <si>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</si>
  <si>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</si>
  <si>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</si>
  <si>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</si>
  <si>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</si>
  <si>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</si>
  <si>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</si>
  <si>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</si>
  <si>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</si>
  <si>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</si>
  <si>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</si>
  <si>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</si>
  <si>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</si>
  <si>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</si>
  <si>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</si>
  <si>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</si>
  <si>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</si>
  <si>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</si>
  <si>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</si>
  <si>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08.10.2019</t>
  </si>
  <si>
    <t>Prehľad rozpočtových nákladov</t>
  </si>
  <si>
    <t>Práce HSV</t>
  </si>
  <si>
    <t>SPEVNENÉ PLOCHY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</si>
  <si>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</si>
  <si>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</si>
  <si>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</si>
  <si>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</si>
  <si>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</si>
  <si>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</si>
  <si>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</si>
  <si>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</si>
  <si>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</si>
  <si>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</si>
  <si>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</si>
  <si>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</si>
  <si>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</si>
  <si>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Rekonštrukcia prístupovej komunikácie ku Kultúrnemu domu a k budove Obecného úradu</t>
  </si>
  <si>
    <t>221/A 1</t>
  </si>
  <si>
    <t xml:space="preserve"> 564861111</t>
  </si>
  <si>
    <t>Podklad zo štrkodrviny s rozprestrením a zhutnením,hr.po zhutnení 200 mm</t>
  </si>
  <si>
    <t>m2</t>
  </si>
  <si>
    <t xml:space="preserve"> 573111115</t>
  </si>
  <si>
    <t>Postrek živičný infiltračný s posypom kamenivom z asfaltu cestného v množstve 2, 50 kg/m2</t>
  </si>
  <si>
    <t>221/C 1</t>
  </si>
  <si>
    <t xml:space="preserve"> 572713111</t>
  </si>
  <si>
    <t>Vyrovnanie povrchu s rozprestr. hmôt a zhutnením krytov asfaltovou zmesou pre koberec otvorený</t>
  </si>
  <si>
    <t>t</t>
  </si>
  <si>
    <t>R/RE</t>
  </si>
  <si>
    <t xml:space="preserve"> 577144221</t>
  </si>
  <si>
    <t>Asfaltový betón vrstva obrusná AC 11 O v pruhu š. do 3 m z nemodifik, asfaltu tr. II, po zhutnení hr. 50 mm</t>
  </si>
  <si>
    <t xml:space="preserve"> 998225311</t>
  </si>
  <si>
    <t>Presun hmôt pre opravy a údržbu komunikácií a letísk s krytom asfaltovým alebo betónovým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</si>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</sst>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workbookViewId="0">
      <selection activeCell="A14" sqref="A14:XFD27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4" t="s">
        <v>1</v>
      </c>
      <c r="B4" s="194"/>
      <c r="C4" s="194"/>
      <c r="D4" s="194"/>
      <c r="E4" s="19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14348'!I22-Rekapitulácia!D7</f>
        <v>0</v>
      </c>
      <c r="C7" s="69">
        <f>'Kryci_list 14348'!J26</f>
        <v>0</v>
      </c>
      <c r="D7" s="69">
        <v>0</v>
      </c>
      <c r="E7" s="69">
        <f>'Kryci_list 14348'!J17</f>
        <v>0</v>
      </c>
      <c r="F7" s="69">
        <v>0</v>
      </c>
      <c r="G7" s="69">
        <f>B7+C7+D7+E7+F7</f>
        <v>0</v>
      </c>
      <c r="K7">
        <f>'SO 14348'!K22</f>
        <v>0</v>
      </c>
      <c r="Q7">
        <v>30.126000000000001</v>
      </c>
    </row>
    <row r="8" spans="1:26" x14ac:dyDescent="0.25">
      <c r="A8" s="186" t="s">
        <v>95</v>
      </c>
      <c r="B8" s="187">
        <f>SUM(B7:B7)</f>
        <v>0</v>
      </c>
      <c r="C8" s="187">
        <f>SUM(C7:C7)</f>
        <v>0</v>
      </c>
      <c r="D8" s="187">
        <f>SUM(D7:D7)</f>
        <v>0</v>
      </c>
      <c r="E8" s="187">
        <f>SUM(E7:E7)</f>
        <v>0</v>
      </c>
      <c r="F8" s="187">
        <f>SUM(F7:F7)</f>
        <v>0</v>
      </c>
      <c r="G8" s="187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4" t="s">
        <v>96</v>
      </c>
      <c r="B9" s="185">
        <f>G8-SUM(Rekapitulácia!K7:'Rekapitulácia'!K7)*1</f>
        <v>0</v>
      </c>
      <c r="C9" s="185"/>
      <c r="D9" s="185"/>
      <c r="E9" s="185"/>
      <c r="F9" s="185"/>
      <c r="G9" s="185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97</v>
      </c>
      <c r="B10" s="182">
        <f>(G8-B9)</f>
        <v>0</v>
      </c>
      <c r="C10" s="182"/>
      <c r="D10" s="182"/>
      <c r="E10" s="182"/>
      <c r="F10" s="182"/>
      <c r="G10" s="182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98</v>
      </c>
      <c r="B11" s="182"/>
      <c r="C11" s="182"/>
      <c r="D11" s="182"/>
      <c r="E11" s="182"/>
      <c r="F11" s="182"/>
      <c r="G11" s="182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3"/>
      <c r="C12" s="183"/>
      <c r="D12" s="183"/>
      <c r="E12" s="183"/>
      <c r="F12" s="183"/>
      <c r="G12" s="183"/>
    </row>
    <row r="13" spans="1:26" x14ac:dyDescent="0.25">
      <c r="A13" s="10"/>
      <c r="B13" s="183"/>
      <c r="C13" s="183"/>
      <c r="D13" s="183"/>
      <c r="E13" s="183"/>
      <c r="F13" s="183"/>
      <c r="G13" s="183"/>
    </row>
    <row r="14" spans="1:26" x14ac:dyDescent="0.25">
      <c r="A14" s="10"/>
      <c r="B14" s="183"/>
      <c r="C14" s="183"/>
      <c r="D14" s="183"/>
      <c r="E14" s="183"/>
      <c r="F14" s="183"/>
      <c r="G14" s="18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0"/>
      <c r="B19" s="183"/>
      <c r="C19" s="183"/>
      <c r="D19" s="183"/>
      <c r="E19" s="183"/>
      <c r="F19" s="183"/>
      <c r="G19" s="183"/>
    </row>
    <row r="20" spans="1:7" x14ac:dyDescent="0.25">
      <c r="A20" s="1"/>
      <c r="B20" s="143"/>
      <c r="C20" s="143"/>
      <c r="D20" s="143"/>
      <c r="E20" s="143"/>
      <c r="F20" s="143"/>
      <c r="G20" s="143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B37" s="181"/>
      <c r="C37" s="181"/>
      <c r="D37" s="181"/>
      <c r="E37" s="181"/>
      <c r="F37" s="181"/>
      <c r="G37" s="181"/>
    </row>
    <row r="38" spans="1:7" x14ac:dyDescent="0.25">
      <c r="B38" s="181"/>
      <c r="C38" s="181"/>
      <c r="D38" s="181"/>
      <c r="E38" s="181"/>
      <c r="F38" s="181"/>
      <c r="G38" s="181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99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5" t="s">
        <v>1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14348'!D16</f>
        <v>0</v>
      </c>
      <c r="E16" s="89">
        <f>'Kryci_list 14348'!E16</f>
        <v>0</v>
      </c>
      <c r="F16" s="98">
        <f>'Kryci_list 14348'!F16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14348'!D17</f>
        <v>0</v>
      </c>
      <c r="E17" s="68">
        <f>'Kryci_list 14348'!E17</f>
        <v>0</v>
      </c>
      <c r="F17" s="73">
        <f>'Kryci_list 14348'!F17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14348'!D18</f>
        <v>0</v>
      </c>
      <c r="E18" s="69">
        <f>'Kryci_list 14348'!E18</f>
        <v>0</v>
      </c>
      <c r="F18" s="74">
        <f>'Kryci_list 14348'!F18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14348'!F22</f>
        <v>0</v>
      </c>
      <c r="G22" s="52">
        <v>16</v>
      </c>
      <c r="H22" s="107" t="s">
        <v>50</v>
      </c>
      <c r="I22" s="121"/>
      <c r="J22" s="118">
        <f>'Kryci_list 14348'!J22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14348'!F23</f>
        <v>0</v>
      </c>
      <c r="G23" s="53">
        <v>17</v>
      </c>
      <c r="H23" s="108" t="s">
        <v>51</v>
      </c>
      <c r="I23" s="121"/>
      <c r="J23" s="119">
        <f>'Kryci_list 14348'!J23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14348'!F24</f>
        <v>0</v>
      </c>
      <c r="G24" s="53">
        <v>18</v>
      </c>
      <c r="H24" s="108" t="s">
        <v>52</v>
      </c>
      <c r="I24" s="121"/>
      <c r="J24" s="119">
        <f>'Kryci_list 14348'!J24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2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8" t="s">
        <v>42</v>
      </c>
      <c r="H32" s="189"/>
      <c r="I32" s="190"/>
      <c r="J32" s="191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14348'!B13</f>
        <v>0</v>
      </c>
      <c r="E16" s="89">
        <f>'Rekap 14348'!C13</f>
        <v>0</v>
      </c>
      <c r="F16" s="98">
        <f>'Rekap 14348'!D13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/>
      <c r="E17" s="68"/>
      <c r="F17" s="73"/>
      <c r="G17" s="53">
        <v>7</v>
      </c>
      <c r="H17" s="108" t="s">
        <v>34</v>
      </c>
      <c r="I17" s="121"/>
      <c r="J17" s="119">
        <f>'SO 14348'!Z22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/>
      <c r="E18" s="69"/>
      <c r="F18" s="74"/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14348'!K9:'SO 14348'!K21)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14348'!K9:'SO 14348'!K21)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7" t="s">
        <v>21</v>
      </c>
      <c r="B1" s="208"/>
      <c r="C1" s="208"/>
      <c r="D1" s="209"/>
      <c r="E1" s="138" t="s">
        <v>18</v>
      </c>
      <c r="F1" s="137"/>
      <c r="W1">
        <v>30.126000000000001</v>
      </c>
    </row>
    <row r="2" spans="1:26" ht="20.100000000000001" customHeight="1" x14ac:dyDescent="0.25">
      <c r="A2" s="207" t="s">
        <v>22</v>
      </c>
      <c r="B2" s="208"/>
      <c r="C2" s="208"/>
      <c r="D2" s="209"/>
      <c r="E2" s="138" t="s">
        <v>16</v>
      </c>
      <c r="F2" s="137"/>
    </row>
    <row r="3" spans="1:26" ht="20.100000000000001" customHeight="1" x14ac:dyDescent="0.25">
      <c r="A3" s="207" t="s">
        <v>23</v>
      </c>
      <c r="B3" s="208"/>
      <c r="C3" s="208"/>
      <c r="D3" s="209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14348'!L15</f>
        <v>0</v>
      </c>
      <c r="C11" s="151">
        <f>'SO 14348'!M15</f>
        <v>0</v>
      </c>
      <c r="D11" s="151">
        <f>'SO 14348'!I15</f>
        <v>0</v>
      </c>
      <c r="E11" s="152">
        <f>'SO 14348'!P15</f>
        <v>1.4</v>
      </c>
      <c r="F11" s="152">
        <f>'SO 14348'!S15</f>
        <v>219.46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14348'!L19</f>
        <v>0</v>
      </c>
      <c r="C12" s="151">
        <f>'SO 14348'!M19</f>
        <v>0</v>
      </c>
      <c r="D12" s="151">
        <f>'SO 14348'!I19</f>
        <v>0</v>
      </c>
      <c r="E12" s="152">
        <f>'SO 14348'!P19</f>
        <v>0</v>
      </c>
      <c r="F12" s="152">
        <f>'SO 14348'!S19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64</v>
      </c>
      <c r="B13" s="153">
        <f>'SO 14348'!L21</f>
        <v>0</v>
      </c>
      <c r="C13" s="153">
        <f>'SO 14348'!M21</f>
        <v>0</v>
      </c>
      <c r="D13" s="153">
        <f>'SO 14348'!I21</f>
        <v>0</v>
      </c>
      <c r="E13" s="154">
        <f>'SO 14348'!S21</f>
        <v>219.46</v>
      </c>
      <c r="F13" s="154">
        <f>'SO 14348'!V21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67</v>
      </c>
      <c r="B15" s="153">
        <f>'SO 14348'!L22</f>
        <v>0</v>
      </c>
      <c r="C15" s="153">
        <f>'SO 14348'!M22</f>
        <v>0</v>
      </c>
      <c r="D15" s="153">
        <f>'SO 14348'!I22</f>
        <v>0</v>
      </c>
      <c r="E15" s="154">
        <f>'SO 14348'!S22</f>
        <v>219.46</v>
      </c>
      <c r="F15" s="154">
        <f>'SO 14348'!V22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pane ySplit="8" topLeftCell="A9" activePane="bottomLeft" state="frozen"/>
      <selection pane="bottomLeft" activeCell="G11" sqref="G11:G1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8.4257812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0" t="s">
        <v>21</v>
      </c>
      <c r="C1" s="211"/>
      <c r="D1" s="211"/>
      <c r="E1" s="211"/>
      <c r="F1" s="211"/>
      <c r="G1" s="211"/>
      <c r="H1" s="212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0" t="s">
        <v>22</v>
      </c>
      <c r="C2" s="211"/>
      <c r="D2" s="211"/>
      <c r="E2" s="211"/>
      <c r="F2" s="211"/>
      <c r="G2" s="211"/>
      <c r="H2" s="212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0" t="s">
        <v>23</v>
      </c>
      <c r="C3" s="211"/>
      <c r="D3" s="211"/>
      <c r="E3" s="211"/>
      <c r="F3" s="211"/>
      <c r="G3" s="211"/>
      <c r="H3" s="212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68</v>
      </c>
      <c r="B8" s="162" t="s">
        <v>69</v>
      </c>
      <c r="C8" s="162" t="s">
        <v>70</v>
      </c>
      <c r="D8" s="162" t="s">
        <v>71</v>
      </c>
      <c r="E8" s="162" t="s">
        <v>72</v>
      </c>
      <c r="F8" s="162" t="s">
        <v>73</v>
      </c>
      <c r="G8" s="162" t="s">
        <v>74</v>
      </c>
      <c r="H8" s="162" t="s">
        <v>54</v>
      </c>
      <c r="I8" s="162" t="s">
        <v>75</v>
      </c>
      <c r="J8" s="162"/>
      <c r="K8" s="162"/>
      <c r="L8" s="162"/>
      <c r="M8" s="162"/>
      <c r="N8" s="162"/>
      <c r="O8" s="162"/>
      <c r="P8" s="162" t="s">
        <v>76</v>
      </c>
      <c r="Q8" s="156"/>
      <c r="R8" s="156"/>
      <c r="S8" s="162" t="s">
        <v>77</v>
      </c>
      <c r="T8" s="158"/>
      <c r="U8" s="158"/>
      <c r="V8" s="164" t="s">
        <v>78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80</v>
      </c>
      <c r="C11" s="173" t="s">
        <v>81</v>
      </c>
      <c r="D11" s="169" t="s">
        <v>82</v>
      </c>
      <c r="E11" s="169" t="s">
        <v>83</v>
      </c>
      <c r="F11" s="170">
        <v>490</v>
      </c>
      <c r="G11" s="171"/>
      <c r="H11" s="171"/>
      <c r="I11" s="171">
        <f>ROUND(F11*(G11+H11),2)</f>
        <v>0</v>
      </c>
      <c r="J11" s="169">
        <f>ROUND(F11*(N11),2)</f>
        <v>3425.1</v>
      </c>
      <c r="K11" s="1">
        <f>ROUND(F11*(O11),2)</f>
        <v>0</v>
      </c>
      <c r="L11" s="1">
        <f>ROUND(F11*(G11),2)</f>
        <v>0</v>
      </c>
      <c r="M11" s="1"/>
      <c r="N11" s="1">
        <v>6.99</v>
      </c>
      <c r="O11" s="1"/>
      <c r="P11" s="168">
        <v>0.37080000000000002</v>
      </c>
      <c r="Q11" s="174"/>
      <c r="R11" s="174">
        <v>0.37080000000000002</v>
      </c>
      <c r="S11" s="150">
        <f>ROUND(F11*(R11),3)</f>
        <v>181.69200000000001</v>
      </c>
      <c r="V11" s="175"/>
      <c r="Z11">
        <v>0</v>
      </c>
    </row>
    <row r="12" spans="1:26" ht="24.95" customHeight="1" x14ac:dyDescent="0.25">
      <c r="A12" s="172"/>
      <c r="B12" s="169" t="s">
        <v>80</v>
      </c>
      <c r="C12" s="173" t="s">
        <v>84</v>
      </c>
      <c r="D12" s="169" t="s">
        <v>85</v>
      </c>
      <c r="E12" s="169" t="s">
        <v>83</v>
      </c>
      <c r="F12" s="170">
        <v>927.3</v>
      </c>
      <c r="G12" s="171"/>
      <c r="H12" s="171"/>
      <c r="I12" s="171">
        <f>ROUND(F12*(G12+H12),2)</f>
        <v>0</v>
      </c>
      <c r="J12" s="169">
        <f>ROUND(F12*(N12),2)</f>
        <v>1066.4000000000001</v>
      </c>
      <c r="K12" s="1">
        <f>ROUND(F12*(O12),2)</f>
        <v>0</v>
      </c>
      <c r="L12" s="1">
        <f>ROUND(F12*(G12),2)</f>
        <v>0</v>
      </c>
      <c r="M12" s="1"/>
      <c r="N12" s="1">
        <v>1.1499999999999999</v>
      </c>
      <c r="O12" s="1"/>
      <c r="P12" s="168">
        <v>7.5300000000000002E-3</v>
      </c>
      <c r="Q12" s="174"/>
      <c r="R12" s="174">
        <v>7.5300000000000002E-3</v>
      </c>
      <c r="S12" s="150">
        <f>ROUND(F12*(R12),3)</f>
        <v>6.9829999999999997</v>
      </c>
      <c r="V12" s="175"/>
      <c r="Z12">
        <v>0</v>
      </c>
    </row>
    <row r="13" spans="1:26" ht="24.95" customHeight="1" x14ac:dyDescent="0.25">
      <c r="A13" s="172"/>
      <c r="B13" s="169" t="s">
        <v>86</v>
      </c>
      <c r="C13" s="173" t="s">
        <v>87</v>
      </c>
      <c r="D13" s="169" t="s">
        <v>88</v>
      </c>
      <c r="E13" s="169" t="s">
        <v>89</v>
      </c>
      <c r="F13" s="170">
        <v>30</v>
      </c>
      <c r="G13" s="171"/>
      <c r="H13" s="171"/>
      <c r="I13" s="171">
        <f>ROUND(F13*(G13+H13),2)</f>
        <v>0</v>
      </c>
      <c r="J13" s="169">
        <f>ROUND(F13*(N13),2)</f>
        <v>2250</v>
      </c>
      <c r="K13" s="1">
        <f>ROUND(F13*(O13),2)</f>
        <v>0</v>
      </c>
      <c r="L13" s="1">
        <f>ROUND(F13*(G13),2)</f>
        <v>0</v>
      </c>
      <c r="M13" s="1"/>
      <c r="N13" s="1">
        <v>75</v>
      </c>
      <c r="O13" s="1"/>
      <c r="P13" s="168">
        <v>1.026</v>
      </c>
      <c r="Q13" s="174"/>
      <c r="R13" s="174">
        <v>1.026</v>
      </c>
      <c r="S13" s="150">
        <f>ROUND(F13*(R13),3)</f>
        <v>30.78</v>
      </c>
      <c r="V13" s="175"/>
      <c r="Z13">
        <v>0</v>
      </c>
    </row>
    <row r="14" spans="1:26" ht="24.95" customHeight="1" x14ac:dyDescent="0.25">
      <c r="A14" s="172"/>
      <c r="B14" s="169" t="s">
        <v>90</v>
      </c>
      <c r="C14" s="173" t="s">
        <v>91</v>
      </c>
      <c r="D14" s="169" t="s">
        <v>92</v>
      </c>
      <c r="E14" s="169" t="s">
        <v>83</v>
      </c>
      <c r="F14" s="170">
        <v>1417.3</v>
      </c>
      <c r="G14" s="171"/>
      <c r="H14" s="171"/>
      <c r="I14" s="171">
        <f>ROUND(F14*(G14+H14),2)</f>
        <v>0</v>
      </c>
      <c r="J14" s="169">
        <f>ROUND(F14*(N14),2)</f>
        <v>15661.17</v>
      </c>
      <c r="K14" s="1">
        <f>ROUND(F14*(O14),2)</f>
        <v>0</v>
      </c>
      <c r="L14" s="1">
        <f>ROUND(F14*(G14),2)</f>
        <v>0</v>
      </c>
      <c r="M14" s="1"/>
      <c r="N14" s="1">
        <v>11.05</v>
      </c>
      <c r="O14" s="1"/>
      <c r="P14" s="161"/>
      <c r="Q14" s="174"/>
      <c r="R14" s="174"/>
      <c r="S14" s="150"/>
      <c r="V14" s="175"/>
      <c r="Z14">
        <v>0</v>
      </c>
    </row>
    <row r="15" spans="1:26" x14ac:dyDescent="0.25">
      <c r="A15" s="150"/>
      <c r="B15" s="150"/>
      <c r="C15" s="150"/>
      <c r="D15" s="150" t="s">
        <v>65</v>
      </c>
      <c r="E15" s="150"/>
      <c r="F15" s="168"/>
      <c r="G15" s="153"/>
      <c r="H15" s="153">
        <f>ROUND((SUM(M10:M14))/1,2)</f>
        <v>0</v>
      </c>
      <c r="I15" s="153">
        <f>ROUND((SUM(I10:I14))/1,2)</f>
        <v>0</v>
      </c>
      <c r="J15" s="150"/>
      <c r="K15" s="150"/>
      <c r="L15" s="150">
        <f>ROUND((SUM(L10:L14))/1,2)</f>
        <v>0</v>
      </c>
      <c r="M15" s="150">
        <f>ROUND((SUM(M10:M14))/1,2)</f>
        <v>0</v>
      </c>
      <c r="N15" s="150"/>
      <c r="O15" s="150"/>
      <c r="P15" s="176">
        <f>ROUND((SUM(P10:P14))/1,2)</f>
        <v>1.4</v>
      </c>
      <c r="Q15" s="147"/>
      <c r="R15" s="147"/>
      <c r="S15" s="176">
        <f>ROUND((SUM(S10:S14))/1,2)</f>
        <v>219.46</v>
      </c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"/>
      <c r="C16" s="1"/>
      <c r="D16" s="1"/>
      <c r="E16" s="1"/>
      <c r="F16" s="161"/>
      <c r="G16" s="143"/>
      <c r="H16" s="143"/>
      <c r="I16" s="143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0"/>
      <c r="B17" s="150"/>
      <c r="C17" s="150"/>
      <c r="D17" s="150" t="s">
        <v>66</v>
      </c>
      <c r="E17" s="150"/>
      <c r="F17" s="168"/>
      <c r="G17" s="151"/>
      <c r="H17" s="151"/>
      <c r="I17" s="151"/>
      <c r="J17" s="150"/>
      <c r="K17" s="150"/>
      <c r="L17" s="150"/>
      <c r="M17" s="150"/>
      <c r="N17" s="150"/>
      <c r="O17" s="150"/>
      <c r="P17" s="150"/>
      <c r="Q17" s="147"/>
      <c r="R17" s="147"/>
      <c r="S17" s="150"/>
      <c r="T17" s="147"/>
      <c r="U17" s="147"/>
      <c r="V17" s="147"/>
      <c r="W17" s="147"/>
      <c r="X17" s="147"/>
      <c r="Y17" s="147"/>
      <c r="Z17" s="147"/>
    </row>
    <row r="18" spans="1:26" ht="24.95" customHeight="1" x14ac:dyDescent="0.25">
      <c r="A18" s="172"/>
      <c r="B18" s="169" t="s">
        <v>86</v>
      </c>
      <c r="C18" s="173" t="s">
        <v>93</v>
      </c>
      <c r="D18" s="169" t="s">
        <v>94</v>
      </c>
      <c r="E18" s="169" t="s">
        <v>89</v>
      </c>
      <c r="F18" s="170">
        <v>219.45456899999999</v>
      </c>
      <c r="G18" s="171"/>
      <c r="H18" s="171"/>
      <c r="I18" s="171">
        <f>ROUND(F18*(G18+H18),2)</f>
        <v>0</v>
      </c>
      <c r="J18" s="169">
        <f>ROUND(F18*(N18),2)</f>
        <v>234.82</v>
      </c>
      <c r="K18" s="1">
        <f>ROUND(F18*(O18),2)</f>
        <v>0</v>
      </c>
      <c r="L18" s="1">
        <f>ROUND(F18*(G18),2)</f>
        <v>0</v>
      </c>
      <c r="M18" s="1"/>
      <c r="N18" s="1">
        <v>1.07</v>
      </c>
      <c r="O18" s="1"/>
      <c r="P18" s="161"/>
      <c r="Q18" s="174"/>
      <c r="R18" s="174"/>
      <c r="S18" s="150"/>
      <c r="V18" s="175"/>
      <c r="Z18">
        <v>0</v>
      </c>
    </row>
    <row r="19" spans="1:26" x14ac:dyDescent="0.25">
      <c r="A19" s="150"/>
      <c r="B19" s="150"/>
      <c r="C19" s="150"/>
      <c r="D19" s="150" t="s">
        <v>66</v>
      </c>
      <c r="E19" s="150"/>
      <c r="F19" s="168"/>
      <c r="G19" s="153"/>
      <c r="H19" s="153"/>
      <c r="I19" s="153">
        <f>ROUND((SUM(I17:I18))/1,2)</f>
        <v>0</v>
      </c>
      <c r="J19" s="150"/>
      <c r="K19" s="150"/>
      <c r="L19" s="150">
        <f>ROUND((SUM(L17:L18))/1,2)</f>
        <v>0</v>
      </c>
      <c r="M19" s="150">
        <f>ROUND((SUM(M17:M18))/1,2)</f>
        <v>0</v>
      </c>
      <c r="N19" s="150"/>
      <c r="O19" s="150"/>
      <c r="P19" s="176"/>
      <c r="S19" s="168">
        <f>ROUND((SUM(S17:S18))/1,2)</f>
        <v>0</v>
      </c>
      <c r="V19">
        <f>ROUND((SUM(V17:V18))/1,2)</f>
        <v>0</v>
      </c>
    </row>
    <row r="20" spans="1:26" x14ac:dyDescent="0.25">
      <c r="A20" s="1"/>
      <c r="B20" s="1"/>
      <c r="C20" s="1"/>
      <c r="D20" s="1"/>
      <c r="E20" s="1"/>
      <c r="F20" s="161"/>
      <c r="G20" s="143"/>
      <c r="H20" s="143"/>
      <c r="I20" s="143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0"/>
      <c r="B21" s="150"/>
      <c r="C21" s="150"/>
      <c r="D21" s="2" t="s">
        <v>64</v>
      </c>
      <c r="E21" s="150"/>
      <c r="F21" s="168"/>
      <c r="G21" s="153"/>
      <c r="H21" s="153">
        <f>ROUND((SUM(M9:M20))/2,2)</f>
        <v>0</v>
      </c>
      <c r="I21" s="153">
        <f>ROUND((SUM(I9:I20))/2,2)</f>
        <v>0</v>
      </c>
      <c r="J21" s="150"/>
      <c r="K21" s="150"/>
      <c r="L21" s="150">
        <f>ROUND((SUM(L9:L20))/2,2)</f>
        <v>0</v>
      </c>
      <c r="M21" s="150">
        <f>ROUND((SUM(M9:M20))/2,2)</f>
        <v>0</v>
      </c>
      <c r="N21" s="150"/>
      <c r="O21" s="150"/>
      <c r="P21" s="176"/>
      <c r="S21" s="176">
        <f>ROUND((SUM(S9:S20))/2,2)</f>
        <v>219.46</v>
      </c>
      <c r="V21">
        <f>ROUND((SUM(V9:V20))/2,2)</f>
        <v>0</v>
      </c>
    </row>
    <row r="22" spans="1:26" x14ac:dyDescent="0.25">
      <c r="A22" s="177"/>
      <c r="B22" s="177"/>
      <c r="C22" s="177"/>
      <c r="D22" s="177" t="s">
        <v>67</v>
      </c>
      <c r="E22" s="177"/>
      <c r="F22" s="178"/>
      <c r="G22" s="179"/>
      <c r="H22" s="179">
        <f>ROUND((SUM(M9:M21))/3,2)</f>
        <v>0</v>
      </c>
      <c r="I22" s="179">
        <f>ROUND((SUM(I9:I21))/3,2)</f>
        <v>0</v>
      </c>
      <c r="J22" s="177"/>
      <c r="K22" s="177">
        <f>ROUND((SUM(K9:K21))/3,2)</f>
        <v>0</v>
      </c>
      <c r="L22" s="177">
        <f>ROUND((SUM(L9:L21))/3,2)</f>
        <v>0</v>
      </c>
      <c r="M22" s="177">
        <f>ROUND((SUM(M9:M21))/3,2)</f>
        <v>0</v>
      </c>
      <c r="N22" s="177"/>
      <c r="O22" s="177"/>
      <c r="P22" s="178"/>
      <c r="Q22" s="180"/>
      <c r="R22" s="180"/>
      <c r="S22" s="193">
        <f>ROUND((SUM(S9:S21))/3,2)</f>
        <v>219.46</v>
      </c>
      <c r="T22" s="180"/>
      <c r="U22" s="180"/>
      <c r="V22" s="180">
        <f>ROUND((SUM(V9:V21))/3,2)</f>
        <v>0</v>
      </c>
      <c r="Z22">
        <f>(SUM(Z9:Z21))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prístupovej komunikácie ku Kultúrnemu domu a k budove Obecného úradu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14348</vt:lpstr>
      <vt:lpstr>Rekap 14348</vt:lpstr>
      <vt:lpstr>SO 14348</vt:lpstr>
      <vt:lpstr>'Rekap 14348'!Názvy_tlače</vt:lpstr>
      <vt:lpstr>'SO 14348'!Názvy_tlače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2019-10-08T10:27:13Z</dcterms:created>
  <dcterms:modified xsi:type="dcterms:W3CDTF">2019-10-08T10:54:05Z</dcterms:modified>
</cp:coreProperties>
</file>